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1" documentId="8_{41C00F81-19CE-4CAB-A0B9-23BB58316D71}" xr6:coauthVersionLast="47" xr6:coauthVersionMax="47" xr10:uidLastSave="{11E6379F-BC71-46B8-95BD-E7396836C2B4}"/>
  <bookViews>
    <workbookView xWindow="-108" yWindow="-108" windowWidth="23256" windowHeight="13896" xr2:uid="{7F8D53AF-DB8B-4827-A184-F90F06023FE3}"/>
  </bookViews>
  <sheets>
    <sheet name="Koeficienty 2024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  <c r="J51" i="1"/>
  <c r="J52" i="1" s="1"/>
  <c r="F51" i="1"/>
  <c r="O50" i="1"/>
  <c r="J50" i="1"/>
  <c r="F50" i="1"/>
  <c r="B50" i="1"/>
  <c r="B51" i="1" s="1"/>
  <c r="B52" i="1" s="1"/>
  <c r="K48" i="1"/>
  <c r="G48" i="1"/>
  <c r="C48" i="1"/>
  <c r="N48" i="1" s="1"/>
  <c r="K47" i="1"/>
  <c r="G47" i="1"/>
  <c r="C47" i="1"/>
  <c r="N47" i="1" s="1"/>
  <c r="K46" i="1"/>
  <c r="G46" i="1"/>
  <c r="C46" i="1"/>
  <c r="N46" i="1" s="1"/>
  <c r="K45" i="1"/>
  <c r="G45" i="1"/>
  <c r="C45" i="1"/>
  <c r="N45" i="1" s="1"/>
  <c r="K44" i="1"/>
  <c r="G44" i="1"/>
  <c r="C44" i="1"/>
  <c r="N44" i="1" s="1"/>
  <c r="K43" i="1"/>
  <c r="G43" i="1"/>
  <c r="C43" i="1"/>
  <c r="N43" i="1" s="1"/>
  <c r="K42" i="1"/>
  <c r="G42" i="1"/>
  <c r="C42" i="1"/>
  <c r="N42" i="1" s="1"/>
  <c r="K41" i="1"/>
  <c r="G41" i="1"/>
  <c r="C41" i="1"/>
  <c r="N41" i="1" s="1"/>
  <c r="K40" i="1"/>
  <c r="G40" i="1"/>
  <c r="C40" i="1"/>
  <c r="N40" i="1" s="1"/>
  <c r="K39" i="1"/>
  <c r="G39" i="1"/>
  <c r="C39" i="1"/>
  <c r="N39" i="1" s="1"/>
  <c r="K38" i="1"/>
  <c r="G38" i="1"/>
  <c r="C38" i="1"/>
  <c r="N38" i="1" s="1"/>
  <c r="K37" i="1"/>
  <c r="G37" i="1"/>
  <c r="C37" i="1"/>
  <c r="N37" i="1" s="1"/>
  <c r="K36" i="1"/>
  <c r="G36" i="1"/>
  <c r="C36" i="1"/>
  <c r="N36" i="1" s="1"/>
  <c r="K35" i="1"/>
  <c r="G35" i="1"/>
  <c r="C35" i="1"/>
  <c r="N35" i="1" s="1"/>
  <c r="K34" i="1"/>
  <c r="G34" i="1"/>
  <c r="C34" i="1"/>
  <c r="N34" i="1" s="1"/>
  <c r="K33" i="1"/>
  <c r="G33" i="1"/>
  <c r="C33" i="1"/>
  <c r="N33" i="1" s="1"/>
  <c r="K32" i="1"/>
  <c r="G32" i="1"/>
  <c r="C32" i="1"/>
  <c r="N32" i="1" s="1"/>
  <c r="K31" i="1"/>
  <c r="G31" i="1"/>
  <c r="C31" i="1"/>
  <c r="N31" i="1" s="1"/>
  <c r="K30" i="1"/>
  <c r="G30" i="1"/>
  <c r="C30" i="1"/>
  <c r="N30" i="1" s="1"/>
  <c r="K29" i="1"/>
  <c r="G29" i="1"/>
  <c r="C29" i="1"/>
  <c r="N29" i="1" s="1"/>
  <c r="K28" i="1"/>
  <c r="G28" i="1"/>
  <c r="C28" i="1"/>
  <c r="N28" i="1" s="1"/>
  <c r="K27" i="1"/>
  <c r="G27" i="1"/>
  <c r="C27" i="1"/>
  <c r="N27" i="1" s="1"/>
  <c r="K26" i="1"/>
  <c r="G26" i="1"/>
  <c r="C26" i="1"/>
  <c r="N26" i="1" s="1"/>
  <c r="K25" i="1"/>
  <c r="G25" i="1"/>
  <c r="C25" i="1"/>
  <c r="N25" i="1" s="1"/>
  <c r="K24" i="1"/>
  <c r="G24" i="1"/>
  <c r="C24" i="1"/>
  <c r="N24" i="1" s="1"/>
  <c r="K23" i="1"/>
  <c r="G23" i="1"/>
  <c r="C23" i="1"/>
  <c r="N23" i="1" s="1"/>
  <c r="K22" i="1"/>
  <c r="G22" i="1"/>
  <c r="C22" i="1"/>
  <c r="N22" i="1" s="1"/>
  <c r="K21" i="1"/>
  <c r="G21" i="1"/>
  <c r="C21" i="1"/>
  <c r="N21" i="1" s="1"/>
  <c r="K20" i="1"/>
  <c r="G20" i="1"/>
  <c r="C20" i="1"/>
  <c r="N20" i="1" s="1"/>
  <c r="K19" i="1"/>
  <c r="G19" i="1"/>
  <c r="C19" i="1"/>
  <c r="N19" i="1" s="1"/>
  <c r="K18" i="1"/>
  <c r="G18" i="1"/>
  <c r="C18" i="1"/>
  <c r="N18" i="1" s="1"/>
  <c r="K17" i="1"/>
  <c r="G17" i="1"/>
  <c r="C17" i="1"/>
  <c r="N17" i="1" s="1"/>
  <c r="K16" i="1"/>
  <c r="G16" i="1"/>
  <c r="C16" i="1"/>
  <c r="N16" i="1" s="1"/>
  <c r="K15" i="1"/>
  <c r="G15" i="1"/>
  <c r="C15" i="1"/>
  <c r="N15" i="1" s="1"/>
  <c r="K14" i="1"/>
  <c r="G14" i="1"/>
  <c r="C14" i="1"/>
  <c r="N14" i="1" s="1"/>
  <c r="K13" i="1"/>
  <c r="G13" i="1"/>
  <c r="C13" i="1"/>
  <c r="N13" i="1" s="1"/>
  <c r="K12" i="1"/>
  <c r="G12" i="1"/>
  <c r="C12" i="1"/>
  <c r="N12" i="1" s="1"/>
  <c r="K11" i="1"/>
  <c r="G11" i="1"/>
  <c r="C11" i="1"/>
  <c r="N11" i="1" s="1"/>
  <c r="K10" i="1"/>
  <c r="G10" i="1"/>
  <c r="C10" i="1"/>
  <c r="N10" i="1" s="1"/>
  <c r="K9" i="1"/>
  <c r="G9" i="1"/>
  <c r="C9" i="1"/>
  <c r="N9" i="1" s="1"/>
  <c r="K8" i="1"/>
  <c r="G8" i="1"/>
  <c r="C8" i="1"/>
  <c r="N8" i="1" s="1"/>
  <c r="K7" i="1"/>
  <c r="G7" i="1"/>
  <c r="G50" i="1" s="1"/>
  <c r="C7" i="1"/>
  <c r="N7" i="1" s="1"/>
  <c r="K6" i="1"/>
  <c r="G6" i="1"/>
  <c r="C6" i="1"/>
  <c r="N6" i="1" s="1"/>
  <c r="K5" i="1"/>
  <c r="K50" i="1" s="1"/>
  <c r="G5" i="1"/>
  <c r="C5" i="1"/>
  <c r="N5" i="1" s="1"/>
  <c r="N50" i="1" l="1"/>
  <c r="C50" i="1"/>
</calcChain>
</file>

<file path=xl/sharedStrings.xml><?xml version="1.0" encoding="utf-8"?>
<sst xmlns="http://schemas.openxmlformats.org/spreadsheetml/2006/main" count="201" uniqueCount="63">
  <si>
    <t>bci + žáci</t>
  </si>
  <si>
    <t>dci + jun</t>
  </si>
  <si>
    <t>km</t>
  </si>
  <si>
    <t>koeficienty platné pro 2024</t>
  </si>
  <si>
    <t>počet</t>
  </si>
  <si>
    <t>koefic.</t>
  </si>
  <si>
    <t>součet</t>
  </si>
  <si>
    <t>závodníků</t>
  </si>
  <si>
    <t>os/km</t>
  </si>
  <si>
    <t>koeficientů</t>
  </si>
  <si>
    <t>zaokrouhleno</t>
  </si>
  <si>
    <t>USK</t>
  </si>
  <si>
    <t>SPA</t>
  </si>
  <si>
    <t>NYM</t>
  </si>
  <si>
    <t>PRV</t>
  </si>
  <si>
    <t>ZBR</t>
  </si>
  <si>
    <t>CHO</t>
  </si>
  <si>
    <t>DEC</t>
  </si>
  <si>
    <t>ONV</t>
  </si>
  <si>
    <t>MOD</t>
  </si>
  <si>
    <t>KOJ</t>
  </si>
  <si>
    <t>TSE</t>
  </si>
  <si>
    <t>SED</t>
  </si>
  <si>
    <t>CER</t>
  </si>
  <si>
    <t>KVS</t>
  </si>
  <si>
    <t>TYN</t>
  </si>
  <si>
    <t>PPL</t>
  </si>
  <si>
    <t>UNL</t>
  </si>
  <si>
    <t>LSB</t>
  </si>
  <si>
    <t>POD</t>
  </si>
  <si>
    <t>OLO</t>
  </si>
  <si>
    <t>LOB</t>
  </si>
  <si>
    <t>KAD</t>
  </si>
  <si>
    <t>JAB</t>
  </si>
  <si>
    <t>CHE</t>
  </si>
  <si>
    <t>ZVS</t>
  </si>
  <si>
    <t>PIS</t>
  </si>
  <si>
    <t>SEZ</t>
  </si>
  <si>
    <t>LIB</t>
  </si>
  <si>
    <t>FRM</t>
  </si>
  <si>
    <t>KKK</t>
  </si>
  <si>
    <t>ZAM</t>
  </si>
  <si>
    <t>HRA</t>
  </si>
  <si>
    <t>SHK</t>
  </si>
  <si>
    <t>PDM</t>
  </si>
  <si>
    <t>SOP</t>
  </si>
  <si>
    <t>GPC</t>
  </si>
  <si>
    <t>SKD</t>
  </si>
  <si>
    <t>ZNO</t>
  </si>
  <si>
    <t>SLH</t>
  </si>
  <si>
    <t>RKL</t>
  </si>
  <si>
    <t>STE</t>
  </si>
  <si>
    <t>VSO</t>
  </si>
  <si>
    <t>VPL</t>
  </si>
  <si>
    <t>SOS</t>
  </si>
  <si>
    <t xml:space="preserve">výpočet koeficientů </t>
  </si>
  <si>
    <t>modelové číslo 1000 jsem vydělil celkovým počtem "bodů" v jednotlivých hodnocených kritérií</t>
  </si>
  <si>
    <t>vynásobil váhou kritéria (60 - 20 - 20 )</t>
  </si>
  <si>
    <t>vypočítaný koeficient znásobil počtem "bodů" jednotlivých oddílů</t>
  </si>
  <si>
    <t>výsledkem je číslo, které určuje část, která připadne oddílu z dotace podle tohoto kritéria</t>
  </si>
  <si>
    <t>všechny tři čísla z jednotlivých kritérií jsem sečetl</t>
  </si>
  <si>
    <t>další výpočet už mechanický - celková částka dělené dotace (v tisících) vynásobena koeficientem oddílu</t>
  </si>
  <si>
    <t>výsledkem je jedno číslo (zaokrouhlené na 2 desetiná místa) - KOEFICIENT ODDÍLU, který vyjadřuje poměrnou část, na kterou má oddíl nárok z 1.000, Kč celkové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</si>
</sst>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5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5" xfId="0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/>
    <xf numFmtId="0" fontId="0" fillId="2" borderId="13" xfId="0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5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right"/>
    </xf>
    <xf numFmtId="0" fontId="3" fillId="0" borderId="19" xfId="0" applyFont="1" applyBorder="1"/>
    <xf numFmtId="164" fontId="3" fillId="0" borderId="19" xfId="0" applyNumberFormat="1" applyFont="1" applyBorder="1"/>
    <xf numFmtId="0" fontId="2" fillId="2" borderId="8" xfId="0" applyFont="1" applyFill="1" applyBorder="1"/>
    <xf numFmtId="164" fontId="0" fillId="0" borderId="19" xfId="0" applyNumberFormat="1" applyBorder="1"/>
    <xf numFmtId="2" fontId="2" fillId="0" borderId="19" xfId="0" applyNumberFormat="1" applyFont="1" applyBorder="1"/>
    <xf numFmtId="2" fontId="2" fillId="0" borderId="0" xfId="0" applyNumberFormat="1" applyFont="1"/>
    <xf numFmtId="0" fontId="0" fillId="2" borderId="8" xfId="0" applyFill="1" applyBorder="1"/>
    <xf numFmtId="0" fontId="5" fillId="0" borderId="8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4" fillId="0" borderId="0" xfId="0" applyNumberFormat="1" applyFont="1"/>
    <xf numFmtId="0" fontId="4" fillId="0" borderId="0" xfId="0" applyFont="1"/>
    <xf numFmtId="9" fontId="2" fillId="0" borderId="0" xfId="0" applyNumberFormat="1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06E06-00E3-4F4F-BE8A-F30286AC71D7}">
  <dimension ref="A1:P66"/>
  <sheetViews>
    <sheetView tabSelected="1" workbookViewId="0">
      <selection activeCell="P62" sqref="P62"/>
    </sheetView>
  </sheetViews>
  <sheetFormatPr defaultRowHeight="14.4" x14ac:dyDescent="0.3"/>
  <cols>
    <col min="1" max="1" width="5.77734375" customWidth="1"/>
    <col min="2" max="2" width="11.33203125" customWidth="1"/>
    <col min="3" max="3" width="15.6640625" customWidth="1"/>
    <col min="4" max="4" width="5.109375" customWidth="1"/>
    <col min="5" max="5" width="5.21875" customWidth="1"/>
    <col min="6" max="6" width="10.33203125" style="1" customWidth="1"/>
    <col min="7" max="7" width="12.88671875" customWidth="1"/>
    <col min="8" max="8" width="5.33203125" customWidth="1"/>
    <col min="9" max="9" width="5.77734375" customWidth="1"/>
    <col min="10" max="10" width="10.33203125" customWidth="1"/>
    <col min="11" max="11" width="11.6640625" customWidth="1"/>
    <col min="12" max="12" width="5" customWidth="1"/>
    <col min="13" max="13" width="6.88671875" customWidth="1"/>
    <col min="14" max="14" width="11.44140625" style="2" customWidth="1"/>
    <col min="15" max="15" width="13.6640625" customWidth="1"/>
    <col min="16" max="16" width="4.88671875" customWidth="1"/>
  </cols>
  <sheetData>
    <row r="1" spans="1:16" ht="15" thickBot="1" x14ac:dyDescent="0.35"/>
    <row r="2" spans="1:16" x14ac:dyDescent="0.3">
      <c r="A2" s="3" t="s">
        <v>0</v>
      </c>
      <c r="B2" s="4"/>
      <c r="C2" s="5"/>
      <c r="E2" s="6" t="s">
        <v>1</v>
      </c>
      <c r="F2" s="7"/>
      <c r="G2" s="8"/>
      <c r="I2" s="9" t="s">
        <v>2</v>
      </c>
      <c r="J2" s="10"/>
      <c r="K2" s="11"/>
      <c r="M2" s="12" t="s">
        <v>3</v>
      </c>
      <c r="N2" s="13"/>
      <c r="O2" s="14"/>
      <c r="P2" s="15"/>
    </row>
    <row r="3" spans="1:16" x14ac:dyDescent="0.3">
      <c r="A3" s="16"/>
      <c r="B3" s="17" t="s">
        <v>4</v>
      </c>
      <c r="C3" s="18" t="s">
        <v>5</v>
      </c>
      <c r="E3" s="19"/>
      <c r="F3" s="20" t="s">
        <v>4</v>
      </c>
      <c r="G3" s="18" t="s">
        <v>5</v>
      </c>
      <c r="I3" s="21"/>
      <c r="J3" s="22" t="s">
        <v>4</v>
      </c>
      <c r="K3" s="23" t="s">
        <v>5</v>
      </c>
      <c r="M3" s="24"/>
      <c r="N3" s="25" t="s">
        <v>6</v>
      </c>
      <c r="O3" s="26" t="s">
        <v>5</v>
      </c>
      <c r="P3" s="1"/>
    </row>
    <row r="4" spans="1:16" ht="15" thickBot="1" x14ac:dyDescent="0.35">
      <c r="A4" s="27"/>
      <c r="B4" s="28" t="s">
        <v>7</v>
      </c>
      <c r="C4" s="29">
        <v>0.45592705167173253</v>
      </c>
      <c r="E4" s="30"/>
      <c r="F4" s="31" t="s">
        <v>7</v>
      </c>
      <c r="G4" s="32">
        <v>0.17605633802816903</v>
      </c>
      <c r="I4" s="33"/>
      <c r="J4" s="34" t="s">
        <v>8</v>
      </c>
      <c r="K4" s="35">
        <v>2.8985591262583368E-4</v>
      </c>
      <c r="M4" s="36"/>
      <c r="N4" s="37" t="s">
        <v>9</v>
      </c>
      <c r="O4" s="38" t="s">
        <v>10</v>
      </c>
      <c r="P4" s="1"/>
    </row>
    <row r="5" spans="1:16" x14ac:dyDescent="0.3">
      <c r="A5" s="39" t="s">
        <v>11</v>
      </c>
      <c r="B5" s="40">
        <v>83</v>
      </c>
      <c r="C5" s="41">
        <f t="shared" ref="C5:C48" si="0">SUM(B5*0.4559)</f>
        <v>37.839700000000001</v>
      </c>
      <c r="E5" s="39" t="s">
        <v>11</v>
      </c>
      <c r="F5" s="40">
        <v>105</v>
      </c>
      <c r="G5" s="42">
        <f t="shared" ref="G5:G48" si="1">SUM(F5*0.1761)</f>
        <v>18.490500000000001</v>
      </c>
      <c r="I5" s="39" t="s">
        <v>11</v>
      </c>
      <c r="J5" s="40">
        <v>25184</v>
      </c>
      <c r="K5" s="43">
        <f t="shared" ref="K5:K48" si="2">SUM(J5*0.00028986)</f>
        <v>7.2998342400000009</v>
      </c>
      <c r="M5" s="44" t="s">
        <v>11</v>
      </c>
      <c r="N5" s="45">
        <f t="shared" ref="N5:N48" si="3">SUM(C5+G5+K5)</f>
        <v>63.630034240000008</v>
      </c>
      <c r="O5" s="46">
        <v>63.630034240000008</v>
      </c>
      <c r="P5" s="47"/>
    </row>
    <row r="6" spans="1:16" x14ac:dyDescent="0.3">
      <c r="A6" s="48" t="s">
        <v>12</v>
      </c>
      <c r="B6" s="49">
        <v>76</v>
      </c>
      <c r="C6" s="41">
        <f t="shared" si="0"/>
        <v>34.648400000000002</v>
      </c>
      <c r="E6" s="48" t="s">
        <v>12</v>
      </c>
      <c r="F6" s="49">
        <v>104</v>
      </c>
      <c r="G6" s="42">
        <f t="shared" si="1"/>
        <v>18.314399999999999</v>
      </c>
      <c r="I6" s="48" t="s">
        <v>12</v>
      </c>
      <c r="J6" s="49">
        <v>24046</v>
      </c>
      <c r="K6" s="43">
        <f t="shared" si="2"/>
        <v>6.9699735600000006</v>
      </c>
      <c r="M6" s="44" t="s">
        <v>12</v>
      </c>
      <c r="N6" s="45">
        <f t="shared" si="3"/>
        <v>59.932773560000001</v>
      </c>
      <c r="O6" s="46">
        <v>59.932773560000001</v>
      </c>
      <c r="P6" s="47"/>
    </row>
    <row r="7" spans="1:16" x14ac:dyDescent="0.3">
      <c r="A7" s="48" t="s">
        <v>13</v>
      </c>
      <c r="B7" s="49">
        <v>70</v>
      </c>
      <c r="C7" s="41">
        <f t="shared" si="0"/>
        <v>31.913</v>
      </c>
      <c r="E7" s="48" t="s">
        <v>13</v>
      </c>
      <c r="F7" s="49">
        <v>99</v>
      </c>
      <c r="G7" s="42">
        <f t="shared" si="1"/>
        <v>17.433900000000001</v>
      </c>
      <c r="I7" s="48" t="s">
        <v>13</v>
      </c>
      <c r="J7" s="49">
        <v>27584</v>
      </c>
      <c r="K7" s="43">
        <f t="shared" si="2"/>
        <v>7.9954982400000008</v>
      </c>
      <c r="M7" s="44" t="s">
        <v>13</v>
      </c>
      <c r="N7" s="45">
        <f t="shared" si="3"/>
        <v>57.342398240000009</v>
      </c>
      <c r="O7" s="46">
        <v>57.342398240000009</v>
      </c>
      <c r="P7" s="47"/>
    </row>
    <row r="8" spans="1:16" x14ac:dyDescent="0.3">
      <c r="A8" s="48" t="s">
        <v>14</v>
      </c>
      <c r="B8" s="49">
        <v>59</v>
      </c>
      <c r="C8" s="41">
        <f t="shared" si="0"/>
        <v>26.898100000000003</v>
      </c>
      <c r="E8" s="48" t="s">
        <v>14</v>
      </c>
      <c r="F8" s="49">
        <v>44</v>
      </c>
      <c r="G8" s="42">
        <f t="shared" si="1"/>
        <v>7.7484000000000002</v>
      </c>
      <c r="I8" s="48" t="s">
        <v>14</v>
      </c>
      <c r="J8" s="49">
        <v>66260</v>
      </c>
      <c r="K8" s="43">
        <f t="shared" si="2"/>
        <v>19.206123600000002</v>
      </c>
      <c r="M8" s="44" t="s">
        <v>14</v>
      </c>
      <c r="N8" s="45">
        <f t="shared" si="3"/>
        <v>53.852623600000001</v>
      </c>
      <c r="O8" s="46">
        <v>53.852623600000001</v>
      </c>
      <c r="P8" s="47"/>
    </row>
    <row r="9" spans="1:16" x14ac:dyDescent="0.3">
      <c r="A9" s="48" t="s">
        <v>15</v>
      </c>
      <c r="B9" s="49">
        <v>50</v>
      </c>
      <c r="C9" s="41">
        <f t="shared" si="0"/>
        <v>22.795000000000002</v>
      </c>
      <c r="E9" s="48" t="s">
        <v>15</v>
      </c>
      <c r="F9" s="49">
        <v>98</v>
      </c>
      <c r="G9" s="42">
        <f t="shared" si="1"/>
        <v>17.2578</v>
      </c>
      <c r="I9" s="48" t="s">
        <v>15</v>
      </c>
      <c r="J9" s="49">
        <v>19690</v>
      </c>
      <c r="K9" s="43">
        <f t="shared" si="2"/>
        <v>5.7073434000000001</v>
      </c>
      <c r="M9" s="44" t="s">
        <v>15</v>
      </c>
      <c r="N9" s="45">
        <f t="shared" si="3"/>
        <v>45.760143400000004</v>
      </c>
      <c r="O9" s="46">
        <v>45.760143400000004</v>
      </c>
      <c r="P9" s="47"/>
    </row>
    <row r="10" spans="1:16" x14ac:dyDescent="0.3">
      <c r="A10" s="48" t="s">
        <v>16</v>
      </c>
      <c r="B10" s="49">
        <v>70</v>
      </c>
      <c r="C10" s="41">
        <f t="shared" si="0"/>
        <v>31.913</v>
      </c>
      <c r="E10" s="48" t="s">
        <v>16</v>
      </c>
      <c r="F10" s="49">
        <v>37</v>
      </c>
      <c r="G10" s="42">
        <f t="shared" si="1"/>
        <v>6.5156999999999998</v>
      </c>
      <c r="I10" s="48" t="s">
        <v>16</v>
      </c>
      <c r="J10" s="49">
        <v>20550</v>
      </c>
      <c r="K10" s="43">
        <f t="shared" si="2"/>
        <v>5.9566230000000004</v>
      </c>
      <c r="M10" s="44" t="s">
        <v>16</v>
      </c>
      <c r="N10" s="45">
        <f t="shared" si="3"/>
        <v>44.385323</v>
      </c>
      <c r="O10" s="46">
        <v>44.385323</v>
      </c>
      <c r="P10" s="47"/>
    </row>
    <row r="11" spans="1:16" x14ac:dyDescent="0.3">
      <c r="A11" s="48" t="s">
        <v>17</v>
      </c>
      <c r="B11" s="49">
        <v>61</v>
      </c>
      <c r="C11" s="41">
        <f t="shared" si="0"/>
        <v>27.809900000000003</v>
      </c>
      <c r="E11" s="48" t="s">
        <v>17</v>
      </c>
      <c r="F11" s="49">
        <v>40</v>
      </c>
      <c r="G11" s="42">
        <f t="shared" si="1"/>
        <v>7.0440000000000005</v>
      </c>
      <c r="I11" s="48" t="s">
        <v>17</v>
      </c>
      <c r="J11" s="49">
        <v>17428</v>
      </c>
      <c r="K11" s="43">
        <f t="shared" si="2"/>
        <v>5.0516800800000006</v>
      </c>
      <c r="M11" s="44" t="s">
        <v>17</v>
      </c>
      <c r="N11" s="45">
        <f t="shared" si="3"/>
        <v>39.905580080000007</v>
      </c>
      <c r="O11" s="46">
        <v>39.905580080000007</v>
      </c>
      <c r="P11" s="47"/>
    </row>
    <row r="12" spans="1:16" x14ac:dyDescent="0.3">
      <c r="A12" s="48" t="s">
        <v>18</v>
      </c>
      <c r="B12" s="49">
        <v>33</v>
      </c>
      <c r="C12" s="41">
        <f t="shared" si="0"/>
        <v>15.044700000000001</v>
      </c>
      <c r="E12" s="48" t="s">
        <v>18</v>
      </c>
      <c r="F12" s="49">
        <v>44</v>
      </c>
      <c r="G12" s="42">
        <f t="shared" si="1"/>
        <v>7.7484000000000002</v>
      </c>
      <c r="I12" s="48" t="s">
        <v>18</v>
      </c>
      <c r="J12" s="49">
        <v>52132</v>
      </c>
      <c r="K12" s="43">
        <f t="shared" si="2"/>
        <v>15.110981520000001</v>
      </c>
      <c r="M12" s="44" t="s">
        <v>18</v>
      </c>
      <c r="N12" s="45">
        <f t="shared" si="3"/>
        <v>37.904081520000005</v>
      </c>
      <c r="O12" s="46">
        <v>37.904081520000005</v>
      </c>
      <c r="P12" s="47"/>
    </row>
    <row r="13" spans="1:16" x14ac:dyDescent="0.3">
      <c r="A13" s="48" t="s">
        <v>19</v>
      </c>
      <c r="B13" s="49">
        <v>58</v>
      </c>
      <c r="C13" s="41">
        <f t="shared" si="0"/>
        <v>26.442200000000003</v>
      </c>
      <c r="E13" s="48" t="s">
        <v>19</v>
      </c>
      <c r="F13" s="49">
        <v>28</v>
      </c>
      <c r="G13" s="42">
        <f t="shared" si="1"/>
        <v>4.9308000000000005</v>
      </c>
      <c r="I13" s="48" t="s">
        <v>19</v>
      </c>
      <c r="J13" s="49">
        <v>11452</v>
      </c>
      <c r="K13" s="43">
        <f t="shared" si="2"/>
        <v>3.3194767200000004</v>
      </c>
      <c r="M13" s="44" t="s">
        <v>19</v>
      </c>
      <c r="N13" s="45">
        <f t="shared" si="3"/>
        <v>34.692476720000002</v>
      </c>
      <c r="O13" s="46">
        <v>34.692476720000002</v>
      </c>
      <c r="P13" s="47"/>
    </row>
    <row r="14" spans="1:16" x14ac:dyDescent="0.3">
      <c r="A14" s="48" t="s">
        <v>20</v>
      </c>
      <c r="B14" s="49">
        <v>32</v>
      </c>
      <c r="C14" s="41">
        <f t="shared" si="0"/>
        <v>14.588800000000001</v>
      </c>
      <c r="E14" s="48" t="s">
        <v>20</v>
      </c>
      <c r="F14" s="49">
        <v>33</v>
      </c>
      <c r="G14" s="42">
        <f t="shared" si="1"/>
        <v>5.8113000000000001</v>
      </c>
      <c r="I14" s="48" t="s">
        <v>20</v>
      </c>
      <c r="J14" s="49">
        <v>40544</v>
      </c>
      <c r="K14" s="43">
        <f t="shared" si="2"/>
        <v>11.752083840000001</v>
      </c>
      <c r="M14" s="44" t="s">
        <v>20</v>
      </c>
      <c r="N14" s="45">
        <f t="shared" si="3"/>
        <v>32.152183840000006</v>
      </c>
      <c r="O14" s="46">
        <v>32.152183840000006</v>
      </c>
      <c r="P14" s="47"/>
    </row>
    <row r="15" spans="1:16" x14ac:dyDescent="0.3">
      <c r="A15" s="48" t="s">
        <v>21</v>
      </c>
      <c r="B15" s="49">
        <v>53</v>
      </c>
      <c r="C15" s="41">
        <f t="shared" si="0"/>
        <v>24.162700000000001</v>
      </c>
      <c r="E15" s="48" t="s">
        <v>21</v>
      </c>
      <c r="F15" s="49">
        <v>11</v>
      </c>
      <c r="G15" s="42">
        <f t="shared" si="1"/>
        <v>1.9371</v>
      </c>
      <c r="I15" s="48" t="s">
        <v>21</v>
      </c>
      <c r="J15" s="49">
        <v>17026</v>
      </c>
      <c r="K15" s="43">
        <f t="shared" si="2"/>
        <v>4.9351563600000006</v>
      </c>
      <c r="M15" s="44" t="s">
        <v>21</v>
      </c>
      <c r="N15" s="45">
        <f t="shared" si="3"/>
        <v>31.034956360000002</v>
      </c>
      <c r="O15" s="46">
        <v>31.034956360000002</v>
      </c>
      <c r="P15" s="47"/>
    </row>
    <row r="16" spans="1:16" x14ac:dyDescent="0.3">
      <c r="A16" s="48" t="s">
        <v>22</v>
      </c>
      <c r="B16" s="49">
        <v>40</v>
      </c>
      <c r="C16" s="41">
        <f t="shared" si="0"/>
        <v>18.236000000000001</v>
      </c>
      <c r="E16" s="48" t="s">
        <v>22</v>
      </c>
      <c r="F16" s="49">
        <v>27</v>
      </c>
      <c r="G16" s="42">
        <f t="shared" si="1"/>
        <v>4.7547000000000006</v>
      </c>
      <c r="I16" s="48" t="s">
        <v>22</v>
      </c>
      <c r="J16" s="49">
        <v>20584</v>
      </c>
      <c r="K16" s="43">
        <f t="shared" si="2"/>
        <v>5.9664782400000007</v>
      </c>
      <c r="M16" s="44" t="s">
        <v>22</v>
      </c>
      <c r="N16" s="45">
        <f t="shared" si="3"/>
        <v>28.957178240000001</v>
      </c>
      <c r="O16" s="46">
        <v>28.957178240000001</v>
      </c>
      <c r="P16" s="47"/>
    </row>
    <row r="17" spans="1:16" x14ac:dyDescent="0.3">
      <c r="A17" s="48" t="s">
        <v>23</v>
      </c>
      <c r="B17" s="49">
        <v>41</v>
      </c>
      <c r="C17" s="41">
        <f t="shared" si="0"/>
        <v>18.6919</v>
      </c>
      <c r="E17" s="48" t="s">
        <v>23</v>
      </c>
      <c r="F17" s="49">
        <v>27</v>
      </c>
      <c r="G17" s="42">
        <f t="shared" si="1"/>
        <v>4.7547000000000006</v>
      </c>
      <c r="I17" s="48" t="s">
        <v>23</v>
      </c>
      <c r="J17" s="49">
        <v>18528</v>
      </c>
      <c r="K17" s="43">
        <f t="shared" si="2"/>
        <v>5.3705260800000003</v>
      </c>
      <c r="M17" s="44" t="s">
        <v>23</v>
      </c>
      <c r="N17" s="45">
        <f t="shared" si="3"/>
        <v>28.817126080000001</v>
      </c>
      <c r="O17" s="46">
        <v>28.817126080000001</v>
      </c>
      <c r="P17" s="47"/>
    </row>
    <row r="18" spans="1:16" x14ac:dyDescent="0.3">
      <c r="A18" s="48" t="s">
        <v>24</v>
      </c>
      <c r="B18" s="49">
        <v>40</v>
      </c>
      <c r="C18" s="41">
        <f t="shared" si="0"/>
        <v>18.236000000000001</v>
      </c>
      <c r="E18" s="48" t="s">
        <v>24</v>
      </c>
      <c r="F18" s="49">
        <v>34</v>
      </c>
      <c r="G18" s="42">
        <f t="shared" si="1"/>
        <v>5.9874000000000001</v>
      </c>
      <c r="I18" s="48" t="s">
        <v>24</v>
      </c>
      <c r="J18" s="49">
        <v>9498</v>
      </c>
      <c r="K18" s="43">
        <f t="shared" si="2"/>
        <v>2.7530902800000003</v>
      </c>
      <c r="M18" s="44" t="s">
        <v>24</v>
      </c>
      <c r="N18" s="45">
        <f t="shared" si="3"/>
        <v>26.97649028</v>
      </c>
      <c r="O18" s="46">
        <v>26.97649028</v>
      </c>
      <c r="P18" s="47"/>
    </row>
    <row r="19" spans="1:16" x14ac:dyDescent="0.3">
      <c r="A19" s="48" t="s">
        <v>25</v>
      </c>
      <c r="B19" s="49">
        <v>30</v>
      </c>
      <c r="C19" s="41">
        <f t="shared" si="0"/>
        <v>13.677000000000001</v>
      </c>
      <c r="E19" s="48" t="s">
        <v>25</v>
      </c>
      <c r="F19" s="49">
        <v>34</v>
      </c>
      <c r="G19" s="42">
        <f t="shared" si="1"/>
        <v>5.9874000000000001</v>
      </c>
      <c r="I19" s="48" t="s">
        <v>25</v>
      </c>
      <c r="J19" s="49">
        <v>23642</v>
      </c>
      <c r="K19" s="43">
        <f t="shared" si="2"/>
        <v>6.8528701200000004</v>
      </c>
      <c r="M19" s="44" t="s">
        <v>25</v>
      </c>
      <c r="N19" s="45">
        <f t="shared" si="3"/>
        <v>26.517270119999999</v>
      </c>
      <c r="O19" s="46">
        <v>26.517270119999999</v>
      </c>
      <c r="P19" s="47"/>
    </row>
    <row r="20" spans="1:16" x14ac:dyDescent="0.3">
      <c r="A20" s="48" t="s">
        <v>26</v>
      </c>
      <c r="B20" s="49">
        <v>33</v>
      </c>
      <c r="C20" s="41">
        <f t="shared" si="0"/>
        <v>15.044700000000001</v>
      </c>
      <c r="E20" s="48" t="s">
        <v>26</v>
      </c>
      <c r="F20" s="49">
        <v>27</v>
      </c>
      <c r="G20" s="42">
        <f t="shared" si="1"/>
        <v>4.7547000000000006</v>
      </c>
      <c r="I20" s="48" t="s">
        <v>26</v>
      </c>
      <c r="J20" s="49">
        <v>18432</v>
      </c>
      <c r="K20" s="43">
        <f t="shared" si="2"/>
        <v>5.34269952</v>
      </c>
      <c r="M20" s="44" t="s">
        <v>26</v>
      </c>
      <c r="N20" s="45">
        <f t="shared" si="3"/>
        <v>25.142099520000002</v>
      </c>
      <c r="O20" s="46">
        <v>25.142099520000002</v>
      </c>
      <c r="P20" s="47"/>
    </row>
    <row r="21" spans="1:16" x14ac:dyDescent="0.3">
      <c r="A21" s="48" t="s">
        <v>27</v>
      </c>
      <c r="B21" s="49">
        <v>41</v>
      </c>
      <c r="C21" s="41">
        <f t="shared" si="0"/>
        <v>18.6919</v>
      </c>
      <c r="E21" s="48" t="s">
        <v>27</v>
      </c>
      <c r="F21" s="49">
        <v>20</v>
      </c>
      <c r="G21" s="42">
        <f t="shared" si="1"/>
        <v>3.5220000000000002</v>
      </c>
      <c r="I21" s="48" t="s">
        <v>27</v>
      </c>
      <c r="J21" s="49">
        <v>9568</v>
      </c>
      <c r="K21" s="43">
        <f t="shared" si="2"/>
        <v>2.7733804800000001</v>
      </c>
      <c r="M21" s="44" t="s">
        <v>27</v>
      </c>
      <c r="N21" s="45">
        <f t="shared" si="3"/>
        <v>24.987280480000003</v>
      </c>
      <c r="O21" s="46">
        <v>24.987280480000003</v>
      </c>
      <c r="P21" s="47"/>
    </row>
    <row r="22" spans="1:16" x14ac:dyDescent="0.3">
      <c r="A22" s="48" t="s">
        <v>28</v>
      </c>
      <c r="B22" s="49">
        <v>19</v>
      </c>
      <c r="C22" s="41">
        <f t="shared" si="0"/>
        <v>8.6621000000000006</v>
      </c>
      <c r="E22" s="48" t="s">
        <v>28</v>
      </c>
      <c r="F22" s="49">
        <v>37</v>
      </c>
      <c r="G22" s="42">
        <f t="shared" si="1"/>
        <v>6.5156999999999998</v>
      </c>
      <c r="I22" s="48" t="s">
        <v>28</v>
      </c>
      <c r="J22" s="49">
        <v>28966</v>
      </c>
      <c r="K22" s="43">
        <f t="shared" si="2"/>
        <v>8.3960847600000008</v>
      </c>
      <c r="M22" s="44" t="s">
        <v>28</v>
      </c>
      <c r="N22" s="45">
        <f t="shared" si="3"/>
        <v>23.573884760000002</v>
      </c>
      <c r="O22" s="46">
        <v>23.573884760000002</v>
      </c>
      <c r="P22" s="47"/>
    </row>
    <row r="23" spans="1:16" x14ac:dyDescent="0.3">
      <c r="A23" s="48" t="s">
        <v>29</v>
      </c>
      <c r="B23" s="49">
        <v>37</v>
      </c>
      <c r="C23" s="41">
        <f t="shared" si="0"/>
        <v>16.868300000000001</v>
      </c>
      <c r="E23" s="48" t="s">
        <v>29</v>
      </c>
      <c r="F23" s="49">
        <v>14</v>
      </c>
      <c r="G23" s="42">
        <f t="shared" si="1"/>
        <v>2.4654000000000003</v>
      </c>
      <c r="I23" s="48" t="s">
        <v>29</v>
      </c>
      <c r="J23" s="49">
        <v>9364</v>
      </c>
      <c r="K23" s="43">
        <f t="shared" si="2"/>
        <v>2.7142490400000003</v>
      </c>
      <c r="M23" s="44" t="s">
        <v>29</v>
      </c>
      <c r="N23" s="45">
        <f t="shared" si="3"/>
        <v>22.047949039999999</v>
      </c>
      <c r="O23" s="46">
        <v>22.047949039999999</v>
      </c>
      <c r="P23" s="47"/>
    </row>
    <row r="24" spans="1:16" x14ac:dyDescent="0.3">
      <c r="A24" s="48" t="s">
        <v>30</v>
      </c>
      <c r="B24" s="49">
        <v>18</v>
      </c>
      <c r="C24" s="41">
        <f t="shared" si="0"/>
        <v>8.2062000000000008</v>
      </c>
      <c r="E24" s="48" t="s">
        <v>30</v>
      </c>
      <c r="F24" s="49">
        <v>29</v>
      </c>
      <c r="G24" s="42">
        <f t="shared" si="1"/>
        <v>5.1069000000000004</v>
      </c>
      <c r="I24" s="48" t="s">
        <v>30</v>
      </c>
      <c r="J24" s="49">
        <v>30124</v>
      </c>
      <c r="K24" s="43">
        <f t="shared" si="2"/>
        <v>8.7317426400000002</v>
      </c>
      <c r="M24" s="44" t="s">
        <v>30</v>
      </c>
      <c r="N24" s="45">
        <f t="shared" si="3"/>
        <v>22.044842640000002</v>
      </c>
      <c r="O24" s="46">
        <v>22.044842640000002</v>
      </c>
      <c r="P24" s="47"/>
    </row>
    <row r="25" spans="1:16" x14ac:dyDescent="0.3">
      <c r="A25" s="48" t="s">
        <v>31</v>
      </c>
      <c r="B25" s="49">
        <v>33</v>
      </c>
      <c r="C25" s="41">
        <f t="shared" si="0"/>
        <v>15.044700000000001</v>
      </c>
      <c r="E25" s="48" t="s">
        <v>31</v>
      </c>
      <c r="F25" s="49">
        <v>20</v>
      </c>
      <c r="G25" s="42">
        <f t="shared" si="1"/>
        <v>3.5220000000000002</v>
      </c>
      <c r="I25" s="48" t="s">
        <v>31</v>
      </c>
      <c r="J25" s="49">
        <v>7076</v>
      </c>
      <c r="K25" s="43">
        <f t="shared" si="2"/>
        <v>2.0510493599999999</v>
      </c>
      <c r="M25" s="44" t="s">
        <v>31</v>
      </c>
      <c r="N25" s="45">
        <f t="shared" si="3"/>
        <v>20.617749360000001</v>
      </c>
      <c r="O25" s="46">
        <v>20.617749360000001</v>
      </c>
      <c r="P25" s="47"/>
    </row>
    <row r="26" spans="1:16" x14ac:dyDescent="0.3">
      <c r="A26" s="48" t="s">
        <v>32</v>
      </c>
      <c r="B26" s="49">
        <v>35</v>
      </c>
      <c r="C26" s="41">
        <f t="shared" si="0"/>
        <v>15.9565</v>
      </c>
      <c r="E26" s="48" t="s">
        <v>32</v>
      </c>
      <c r="F26" s="49">
        <v>10</v>
      </c>
      <c r="G26" s="42">
        <f t="shared" si="1"/>
        <v>1.7610000000000001</v>
      </c>
      <c r="I26" s="48" t="s">
        <v>32</v>
      </c>
      <c r="J26" s="49">
        <v>9784</v>
      </c>
      <c r="K26" s="43">
        <f t="shared" si="2"/>
        <v>2.8359902400000001</v>
      </c>
      <c r="M26" s="44" t="s">
        <v>32</v>
      </c>
      <c r="N26" s="45">
        <f t="shared" si="3"/>
        <v>20.553490240000002</v>
      </c>
      <c r="O26" s="46">
        <v>20.553490240000002</v>
      </c>
      <c r="P26" s="47"/>
    </row>
    <row r="27" spans="1:16" x14ac:dyDescent="0.3">
      <c r="A27" s="48" t="s">
        <v>33</v>
      </c>
      <c r="B27" s="49">
        <v>28</v>
      </c>
      <c r="C27" s="41">
        <f t="shared" si="0"/>
        <v>12.7652</v>
      </c>
      <c r="E27" s="48" t="s">
        <v>33</v>
      </c>
      <c r="F27" s="49">
        <v>17</v>
      </c>
      <c r="G27" s="42">
        <f t="shared" si="1"/>
        <v>2.9937</v>
      </c>
      <c r="I27" s="48" t="s">
        <v>33</v>
      </c>
      <c r="J27" s="49">
        <v>9388</v>
      </c>
      <c r="K27" s="43">
        <f t="shared" si="2"/>
        <v>2.7212056800000002</v>
      </c>
      <c r="M27" s="44" t="s">
        <v>33</v>
      </c>
      <c r="N27" s="45">
        <f t="shared" si="3"/>
        <v>18.480105680000001</v>
      </c>
      <c r="O27" s="46">
        <v>18.480105680000001</v>
      </c>
      <c r="P27" s="47"/>
    </row>
    <row r="28" spans="1:16" x14ac:dyDescent="0.3">
      <c r="A28" s="48" t="s">
        <v>34</v>
      </c>
      <c r="B28" s="49">
        <v>31</v>
      </c>
      <c r="C28" s="41">
        <f t="shared" si="0"/>
        <v>14.132900000000001</v>
      </c>
      <c r="E28" s="48" t="s">
        <v>34</v>
      </c>
      <c r="F28" s="49">
        <v>0</v>
      </c>
      <c r="G28" s="42">
        <f t="shared" si="1"/>
        <v>0</v>
      </c>
      <c r="I28" s="48" t="s">
        <v>34</v>
      </c>
      <c r="J28" s="49">
        <v>11432</v>
      </c>
      <c r="K28" s="43">
        <f t="shared" si="2"/>
        <v>3.3136795200000004</v>
      </c>
      <c r="M28" s="44" t="s">
        <v>34</v>
      </c>
      <c r="N28" s="45">
        <f t="shared" si="3"/>
        <v>17.44657952</v>
      </c>
      <c r="O28" s="46">
        <v>17.44657952</v>
      </c>
      <c r="P28" s="47"/>
    </row>
    <row r="29" spans="1:16" x14ac:dyDescent="0.3">
      <c r="A29" s="48" t="s">
        <v>35</v>
      </c>
      <c r="B29" s="49">
        <v>19</v>
      </c>
      <c r="C29" s="41">
        <f t="shared" si="0"/>
        <v>8.6621000000000006</v>
      </c>
      <c r="E29" s="48" t="s">
        <v>35</v>
      </c>
      <c r="F29" s="49">
        <v>22</v>
      </c>
      <c r="G29" s="42">
        <f t="shared" si="1"/>
        <v>3.8742000000000001</v>
      </c>
      <c r="I29" s="48" t="s">
        <v>35</v>
      </c>
      <c r="J29" s="49">
        <v>16786</v>
      </c>
      <c r="K29" s="43">
        <f t="shared" si="2"/>
        <v>4.8655899600000003</v>
      </c>
      <c r="M29" s="44" t="s">
        <v>35</v>
      </c>
      <c r="N29" s="45">
        <f t="shared" si="3"/>
        <v>17.401889960000002</v>
      </c>
      <c r="O29" s="46">
        <v>17.401889960000002</v>
      </c>
      <c r="P29" s="47"/>
    </row>
    <row r="30" spans="1:16" x14ac:dyDescent="0.3">
      <c r="A30" s="48" t="s">
        <v>36</v>
      </c>
      <c r="B30" s="49">
        <v>17</v>
      </c>
      <c r="C30" s="41">
        <f t="shared" si="0"/>
        <v>7.7503000000000002</v>
      </c>
      <c r="E30" s="48" t="s">
        <v>36</v>
      </c>
      <c r="F30" s="49">
        <v>25</v>
      </c>
      <c r="G30" s="42">
        <f t="shared" si="1"/>
        <v>4.4024999999999999</v>
      </c>
      <c r="I30" s="48" t="s">
        <v>36</v>
      </c>
      <c r="J30" s="49">
        <v>14612</v>
      </c>
      <c r="K30" s="43">
        <f t="shared" si="2"/>
        <v>4.2354343200000004</v>
      </c>
      <c r="M30" s="44" t="s">
        <v>36</v>
      </c>
      <c r="N30" s="45">
        <f t="shared" si="3"/>
        <v>16.388234319999999</v>
      </c>
      <c r="O30" s="46">
        <v>16.388234319999999</v>
      </c>
      <c r="P30" s="47"/>
    </row>
    <row r="31" spans="1:16" x14ac:dyDescent="0.3">
      <c r="A31" s="48" t="s">
        <v>37</v>
      </c>
      <c r="B31" s="49">
        <v>26</v>
      </c>
      <c r="C31" s="41">
        <f t="shared" si="0"/>
        <v>11.853400000000001</v>
      </c>
      <c r="E31" s="48" t="s">
        <v>37</v>
      </c>
      <c r="F31" s="49">
        <v>9</v>
      </c>
      <c r="G31" s="42">
        <f t="shared" si="1"/>
        <v>1.5849</v>
      </c>
      <c r="I31" s="48" t="s">
        <v>37</v>
      </c>
      <c r="J31" s="49">
        <v>10142</v>
      </c>
      <c r="K31" s="43">
        <f t="shared" si="2"/>
        <v>2.9397601200000003</v>
      </c>
      <c r="M31" s="44" t="s">
        <v>37</v>
      </c>
      <c r="N31" s="45">
        <f t="shared" si="3"/>
        <v>16.378060120000001</v>
      </c>
      <c r="O31" s="46">
        <v>16.378060120000001</v>
      </c>
      <c r="P31" s="47"/>
    </row>
    <row r="32" spans="1:16" x14ac:dyDescent="0.3">
      <c r="A32" s="48" t="s">
        <v>38</v>
      </c>
      <c r="B32" s="49">
        <v>18</v>
      </c>
      <c r="C32" s="41">
        <f t="shared" si="0"/>
        <v>8.2062000000000008</v>
      </c>
      <c r="E32" s="48" t="s">
        <v>38</v>
      </c>
      <c r="F32" s="49">
        <v>25</v>
      </c>
      <c r="G32" s="42">
        <f t="shared" si="1"/>
        <v>4.4024999999999999</v>
      </c>
      <c r="I32" s="48" t="s">
        <v>38</v>
      </c>
      <c r="J32" s="49">
        <v>9386</v>
      </c>
      <c r="K32" s="43">
        <f t="shared" si="2"/>
        <v>2.72062596</v>
      </c>
      <c r="M32" s="44" t="s">
        <v>38</v>
      </c>
      <c r="N32" s="45">
        <f t="shared" si="3"/>
        <v>15.32932596</v>
      </c>
      <c r="O32" s="46">
        <v>15.32932596</v>
      </c>
      <c r="P32" s="47"/>
    </row>
    <row r="33" spans="1:16" x14ac:dyDescent="0.3">
      <c r="A33" s="48" t="s">
        <v>39</v>
      </c>
      <c r="B33" s="49">
        <v>15</v>
      </c>
      <c r="C33" s="41">
        <f t="shared" si="0"/>
        <v>6.8385000000000007</v>
      </c>
      <c r="E33" s="48" t="s">
        <v>39</v>
      </c>
      <c r="F33" s="49">
        <v>8</v>
      </c>
      <c r="G33" s="42">
        <f t="shared" si="1"/>
        <v>1.4088000000000001</v>
      </c>
      <c r="I33" s="48" t="s">
        <v>39</v>
      </c>
      <c r="J33" s="49">
        <v>19030</v>
      </c>
      <c r="K33" s="43">
        <f t="shared" si="2"/>
        <v>5.5160358</v>
      </c>
      <c r="M33" s="44" t="s">
        <v>39</v>
      </c>
      <c r="N33" s="45">
        <f t="shared" si="3"/>
        <v>13.7633358</v>
      </c>
      <c r="O33" s="46">
        <v>13.7633358</v>
      </c>
      <c r="P33" s="47"/>
    </row>
    <row r="34" spans="1:16" x14ac:dyDescent="0.3">
      <c r="A34" s="48" t="s">
        <v>40</v>
      </c>
      <c r="B34" s="49">
        <v>23</v>
      </c>
      <c r="C34" s="41">
        <f t="shared" si="0"/>
        <v>10.485700000000001</v>
      </c>
      <c r="E34" s="48" t="s">
        <v>40</v>
      </c>
      <c r="F34" s="49">
        <v>5</v>
      </c>
      <c r="G34" s="42">
        <f t="shared" si="1"/>
        <v>0.88050000000000006</v>
      </c>
      <c r="I34" s="48" t="s">
        <v>40</v>
      </c>
      <c r="J34" s="49">
        <v>6722</v>
      </c>
      <c r="K34" s="43">
        <f t="shared" si="2"/>
        <v>1.9484389200000001</v>
      </c>
      <c r="M34" s="44" t="s">
        <v>40</v>
      </c>
      <c r="N34" s="45">
        <f t="shared" si="3"/>
        <v>13.31463892</v>
      </c>
      <c r="O34" s="46">
        <v>13.31463892</v>
      </c>
      <c r="P34" s="47"/>
    </row>
    <row r="35" spans="1:16" x14ac:dyDescent="0.3">
      <c r="A35" s="48" t="s">
        <v>41</v>
      </c>
      <c r="B35" s="49">
        <v>16</v>
      </c>
      <c r="C35" s="41">
        <f t="shared" si="0"/>
        <v>7.2944000000000004</v>
      </c>
      <c r="E35" s="48" t="s">
        <v>41</v>
      </c>
      <c r="F35" s="49">
        <v>12</v>
      </c>
      <c r="G35" s="42">
        <f t="shared" si="1"/>
        <v>2.1132</v>
      </c>
      <c r="I35" s="48" t="s">
        <v>41</v>
      </c>
      <c r="J35" s="49">
        <v>9736</v>
      </c>
      <c r="K35" s="43">
        <f t="shared" si="2"/>
        <v>2.8220769600000004</v>
      </c>
      <c r="M35" s="44" t="s">
        <v>41</v>
      </c>
      <c r="N35" s="45">
        <f t="shared" si="3"/>
        <v>12.229676960000001</v>
      </c>
      <c r="O35" s="46">
        <v>12.229676960000001</v>
      </c>
      <c r="P35" s="47"/>
    </row>
    <row r="36" spans="1:16" x14ac:dyDescent="0.3">
      <c r="A36" s="48" t="s">
        <v>42</v>
      </c>
      <c r="B36" s="49">
        <v>11</v>
      </c>
      <c r="C36" s="41">
        <f t="shared" si="0"/>
        <v>5.0148999999999999</v>
      </c>
      <c r="E36" s="48" t="s">
        <v>42</v>
      </c>
      <c r="F36" s="49">
        <v>9</v>
      </c>
      <c r="G36" s="42">
        <f t="shared" si="1"/>
        <v>1.5849</v>
      </c>
      <c r="I36" s="48" t="s">
        <v>42</v>
      </c>
      <c r="J36" s="49">
        <v>14780</v>
      </c>
      <c r="K36" s="43">
        <f t="shared" si="2"/>
        <v>4.2841308000000007</v>
      </c>
      <c r="M36" s="44" t="s">
        <v>42</v>
      </c>
      <c r="N36" s="45">
        <f t="shared" si="3"/>
        <v>10.883930800000002</v>
      </c>
      <c r="O36" s="46">
        <v>10.883930800000002</v>
      </c>
      <c r="P36" s="47"/>
    </row>
    <row r="37" spans="1:16" x14ac:dyDescent="0.3">
      <c r="A37" s="48" t="s">
        <v>43</v>
      </c>
      <c r="B37" s="49">
        <v>8</v>
      </c>
      <c r="C37" s="41">
        <f t="shared" si="0"/>
        <v>3.6472000000000002</v>
      </c>
      <c r="E37" s="48" t="s">
        <v>43</v>
      </c>
      <c r="F37" s="49">
        <v>23</v>
      </c>
      <c r="G37" s="42">
        <f t="shared" si="1"/>
        <v>4.0503</v>
      </c>
      <c r="I37" s="48" t="s">
        <v>43</v>
      </c>
      <c r="J37" s="49">
        <v>9358</v>
      </c>
      <c r="K37" s="43">
        <f t="shared" si="2"/>
        <v>2.7125098800000003</v>
      </c>
      <c r="M37" s="44" t="s">
        <v>43</v>
      </c>
      <c r="N37" s="45">
        <f t="shared" si="3"/>
        <v>10.41000988</v>
      </c>
      <c r="O37" s="46">
        <v>10.41000988</v>
      </c>
      <c r="P37" s="47"/>
    </row>
    <row r="38" spans="1:16" x14ac:dyDescent="0.3">
      <c r="A38" s="48" t="s">
        <v>44</v>
      </c>
      <c r="B38" s="49">
        <v>14</v>
      </c>
      <c r="C38" s="41">
        <f t="shared" si="0"/>
        <v>6.3826000000000001</v>
      </c>
      <c r="E38" s="48" t="s">
        <v>44</v>
      </c>
      <c r="F38" s="49">
        <v>11</v>
      </c>
      <c r="G38" s="42">
        <f t="shared" si="1"/>
        <v>1.9371</v>
      </c>
      <c r="I38" s="48" t="s">
        <v>44</v>
      </c>
      <c r="J38" s="49">
        <v>7148</v>
      </c>
      <c r="K38" s="43">
        <f t="shared" si="2"/>
        <v>2.0719192800000004</v>
      </c>
      <c r="M38" s="44" t="s">
        <v>44</v>
      </c>
      <c r="N38" s="45">
        <f t="shared" si="3"/>
        <v>10.39161928</v>
      </c>
      <c r="O38" s="46">
        <v>10.39161928</v>
      </c>
      <c r="P38" s="47"/>
    </row>
    <row r="39" spans="1:16" x14ac:dyDescent="0.3">
      <c r="A39" s="48" t="s">
        <v>45</v>
      </c>
      <c r="B39" s="49">
        <v>16</v>
      </c>
      <c r="C39" s="41">
        <f t="shared" si="0"/>
        <v>7.2944000000000004</v>
      </c>
      <c r="E39" s="48" t="s">
        <v>45</v>
      </c>
      <c r="F39" s="49">
        <v>7</v>
      </c>
      <c r="G39" s="42">
        <f t="shared" si="1"/>
        <v>1.2327000000000001</v>
      </c>
      <c r="I39" s="48" t="s">
        <v>45</v>
      </c>
      <c r="J39" s="49">
        <v>2950</v>
      </c>
      <c r="K39" s="43">
        <f t="shared" si="2"/>
        <v>0.85508700000000004</v>
      </c>
      <c r="M39" s="44" t="s">
        <v>45</v>
      </c>
      <c r="N39" s="45">
        <f t="shared" si="3"/>
        <v>9.3821870000000001</v>
      </c>
      <c r="O39" s="46">
        <v>9.3821870000000001</v>
      </c>
      <c r="P39" s="47"/>
    </row>
    <row r="40" spans="1:16" x14ac:dyDescent="0.3">
      <c r="A40" s="48" t="s">
        <v>46</v>
      </c>
      <c r="B40" s="49">
        <v>16</v>
      </c>
      <c r="C40" s="41">
        <f t="shared" si="0"/>
        <v>7.2944000000000004</v>
      </c>
      <c r="E40" s="48" t="s">
        <v>46</v>
      </c>
      <c r="F40" s="49">
        <v>0</v>
      </c>
      <c r="G40" s="42">
        <f t="shared" si="1"/>
        <v>0</v>
      </c>
      <c r="I40" s="48" t="s">
        <v>46</v>
      </c>
      <c r="J40" s="49">
        <v>2938</v>
      </c>
      <c r="K40" s="43">
        <f t="shared" si="2"/>
        <v>0.85160868000000001</v>
      </c>
      <c r="M40" s="44" t="s">
        <v>46</v>
      </c>
      <c r="N40" s="45">
        <f t="shared" si="3"/>
        <v>8.1460086800000013</v>
      </c>
      <c r="O40" s="46">
        <v>8.1460086800000013</v>
      </c>
      <c r="P40" s="47"/>
    </row>
    <row r="41" spans="1:16" x14ac:dyDescent="0.3">
      <c r="A41" s="48" t="s">
        <v>47</v>
      </c>
      <c r="B41" s="49">
        <v>15</v>
      </c>
      <c r="C41" s="41">
        <f t="shared" si="0"/>
        <v>6.8385000000000007</v>
      </c>
      <c r="E41" s="48" t="s">
        <v>47</v>
      </c>
      <c r="F41" s="49">
        <v>0</v>
      </c>
      <c r="G41" s="42">
        <f t="shared" si="1"/>
        <v>0</v>
      </c>
      <c r="I41" s="48" t="s">
        <v>47</v>
      </c>
      <c r="J41" s="49">
        <v>2762</v>
      </c>
      <c r="K41" s="43">
        <f t="shared" si="2"/>
        <v>0.80059332000000005</v>
      </c>
      <c r="M41" s="44" t="s">
        <v>47</v>
      </c>
      <c r="N41" s="45">
        <f t="shared" si="3"/>
        <v>7.6390933200000006</v>
      </c>
      <c r="O41" s="46">
        <v>7.6390933200000006</v>
      </c>
      <c r="P41" s="47"/>
    </row>
    <row r="42" spans="1:16" x14ac:dyDescent="0.3">
      <c r="A42" s="48" t="s">
        <v>48</v>
      </c>
      <c r="B42" s="49">
        <v>5</v>
      </c>
      <c r="C42" s="41">
        <f t="shared" si="0"/>
        <v>2.2795000000000001</v>
      </c>
      <c r="E42" s="48" t="s">
        <v>48</v>
      </c>
      <c r="F42" s="49">
        <v>13</v>
      </c>
      <c r="G42" s="42">
        <f t="shared" si="1"/>
        <v>2.2892999999999999</v>
      </c>
      <c r="I42" s="48" t="s">
        <v>48</v>
      </c>
      <c r="J42" s="49">
        <v>10068</v>
      </c>
      <c r="K42" s="43">
        <f t="shared" si="2"/>
        <v>2.9183104800000002</v>
      </c>
      <c r="M42" s="44" t="s">
        <v>48</v>
      </c>
      <c r="N42" s="45">
        <f t="shared" si="3"/>
        <v>7.4871104800000001</v>
      </c>
      <c r="O42" s="46">
        <v>7.4871104800000001</v>
      </c>
      <c r="P42" s="47"/>
    </row>
    <row r="43" spans="1:16" x14ac:dyDescent="0.3">
      <c r="A43" s="48" t="s">
        <v>49</v>
      </c>
      <c r="B43" s="49">
        <v>4</v>
      </c>
      <c r="C43" s="41">
        <f t="shared" si="0"/>
        <v>1.8236000000000001</v>
      </c>
      <c r="E43" s="48" t="s">
        <v>49</v>
      </c>
      <c r="F43" s="49">
        <v>12</v>
      </c>
      <c r="G43" s="42">
        <f t="shared" si="1"/>
        <v>2.1132</v>
      </c>
      <c r="I43" s="48" t="s">
        <v>49</v>
      </c>
      <c r="J43" s="49">
        <v>11296</v>
      </c>
      <c r="K43" s="43">
        <f t="shared" si="2"/>
        <v>3.2742585600000003</v>
      </c>
      <c r="M43" s="44" t="s">
        <v>49</v>
      </c>
      <c r="N43" s="45">
        <f t="shared" si="3"/>
        <v>7.2110585599999997</v>
      </c>
      <c r="O43" s="46">
        <v>7.2110585599999997</v>
      </c>
      <c r="P43" s="47"/>
    </row>
    <row r="44" spans="1:16" x14ac:dyDescent="0.3">
      <c r="A44" s="48" t="s">
        <v>50</v>
      </c>
      <c r="B44" s="49">
        <v>9</v>
      </c>
      <c r="C44" s="41">
        <f t="shared" si="0"/>
        <v>4.1031000000000004</v>
      </c>
      <c r="E44" s="48" t="s">
        <v>50</v>
      </c>
      <c r="F44" s="49">
        <v>4</v>
      </c>
      <c r="G44" s="42">
        <f t="shared" si="1"/>
        <v>0.70440000000000003</v>
      </c>
      <c r="I44" s="48" t="s">
        <v>50</v>
      </c>
      <c r="J44" s="49">
        <v>8108</v>
      </c>
      <c r="K44" s="43">
        <f t="shared" si="2"/>
        <v>2.35018488</v>
      </c>
      <c r="M44" s="44" t="s">
        <v>50</v>
      </c>
      <c r="N44" s="45">
        <f t="shared" si="3"/>
        <v>7.1576848799999997</v>
      </c>
      <c r="O44" s="46">
        <v>7.1576848799999997</v>
      </c>
      <c r="P44" s="47"/>
    </row>
    <row r="45" spans="1:16" x14ac:dyDescent="0.3">
      <c r="A45" s="48" t="s">
        <v>51</v>
      </c>
      <c r="B45" s="49">
        <v>9</v>
      </c>
      <c r="C45" s="41">
        <f t="shared" si="0"/>
        <v>4.1031000000000004</v>
      </c>
      <c r="E45" s="48" t="s">
        <v>51</v>
      </c>
      <c r="F45" s="49">
        <v>4</v>
      </c>
      <c r="G45" s="42">
        <f t="shared" si="1"/>
        <v>0.70440000000000003</v>
      </c>
      <c r="I45" s="48" t="s">
        <v>51</v>
      </c>
      <c r="J45" s="49">
        <v>424</v>
      </c>
      <c r="K45" s="43">
        <f t="shared" si="2"/>
        <v>0.12290064000000001</v>
      </c>
      <c r="M45" s="44" t="s">
        <v>51</v>
      </c>
      <c r="N45" s="45">
        <f t="shared" si="3"/>
        <v>4.9304006400000002</v>
      </c>
      <c r="O45" s="46">
        <v>4.9304006400000002</v>
      </c>
      <c r="P45" s="47"/>
    </row>
    <row r="46" spans="1:16" x14ac:dyDescent="0.3">
      <c r="A46" s="48" t="s">
        <v>52</v>
      </c>
      <c r="B46" s="49">
        <v>4</v>
      </c>
      <c r="C46" s="41">
        <f t="shared" si="0"/>
        <v>1.8236000000000001</v>
      </c>
      <c r="E46" s="48" t="s">
        <v>52</v>
      </c>
      <c r="F46" s="49">
        <v>3</v>
      </c>
      <c r="G46" s="42">
        <f t="shared" si="1"/>
        <v>0.52829999999999999</v>
      </c>
      <c r="I46" s="48" t="s">
        <v>52</v>
      </c>
      <c r="J46" s="49">
        <v>3926</v>
      </c>
      <c r="K46" s="43">
        <f t="shared" si="2"/>
        <v>1.1379903600000001</v>
      </c>
      <c r="M46" s="44" t="s">
        <v>52</v>
      </c>
      <c r="N46" s="45">
        <f t="shared" si="3"/>
        <v>3.4898903600000004</v>
      </c>
      <c r="O46" s="46">
        <v>3.4898903600000004</v>
      </c>
      <c r="P46" s="47"/>
    </row>
    <row r="47" spans="1:16" x14ac:dyDescent="0.3">
      <c r="A47" s="48" t="s">
        <v>53</v>
      </c>
      <c r="B47" s="49">
        <v>0</v>
      </c>
      <c r="C47" s="41">
        <f t="shared" si="0"/>
        <v>0</v>
      </c>
      <c r="E47" s="48" t="s">
        <v>53</v>
      </c>
      <c r="F47" s="49">
        <v>5</v>
      </c>
      <c r="G47" s="42">
        <f t="shared" si="1"/>
        <v>0.88050000000000006</v>
      </c>
      <c r="I47" s="48" t="s">
        <v>53</v>
      </c>
      <c r="J47" s="49">
        <v>1544</v>
      </c>
      <c r="K47" s="43">
        <f t="shared" si="2"/>
        <v>0.44754384000000003</v>
      </c>
      <c r="M47" s="44" t="s">
        <v>53</v>
      </c>
      <c r="N47" s="45">
        <f t="shared" si="3"/>
        <v>1.3280438400000001</v>
      </c>
      <c r="O47" s="46">
        <v>1.3280438400000001</v>
      </c>
      <c r="P47" s="47"/>
    </row>
    <row r="48" spans="1:16" x14ac:dyDescent="0.3">
      <c r="A48" s="48" t="s">
        <v>54</v>
      </c>
      <c r="B48" s="49">
        <v>0</v>
      </c>
      <c r="C48" s="41">
        <f t="shared" si="0"/>
        <v>0</v>
      </c>
      <c r="E48" s="48" t="s">
        <v>54</v>
      </c>
      <c r="F48" s="49">
        <v>0</v>
      </c>
      <c r="G48" s="42">
        <f t="shared" si="1"/>
        <v>0</v>
      </c>
      <c r="I48" s="48" t="s">
        <v>54</v>
      </c>
      <c r="J48" s="49">
        <v>0</v>
      </c>
      <c r="K48" s="43">
        <f t="shared" si="2"/>
        <v>0</v>
      </c>
      <c r="M48" s="44" t="s">
        <v>54</v>
      </c>
      <c r="N48" s="45">
        <f t="shared" si="3"/>
        <v>0</v>
      </c>
      <c r="O48" s="46">
        <v>0</v>
      </c>
      <c r="P48" s="47"/>
    </row>
    <row r="49" spans="1:16" x14ac:dyDescent="0.3">
      <c r="A49" s="50"/>
      <c r="B49" s="50"/>
      <c r="C49" s="50"/>
      <c r="K49" s="50"/>
    </row>
    <row r="50" spans="1:16" x14ac:dyDescent="0.3">
      <c r="A50" s="51"/>
      <c r="B50" s="52">
        <f>SUM(B5:B49)</f>
        <v>1316</v>
      </c>
      <c r="C50" s="52">
        <f>SUM(C5:C49)</f>
        <v>599.96439999999996</v>
      </c>
      <c r="F50" s="52">
        <f>SUM(F5:F49)</f>
        <v>1136</v>
      </c>
      <c r="G50" s="52">
        <f>SUM(G5:G49)</f>
        <v>200.04960000000003</v>
      </c>
      <c r="H50" s="51"/>
      <c r="I50" s="51"/>
      <c r="J50" s="52">
        <f>SUM(J5:J49)</f>
        <v>689998</v>
      </c>
      <c r="K50" s="52">
        <f>SUM(K5:K49)</f>
        <v>200.00282028000001</v>
      </c>
      <c r="N50" s="53">
        <f>SUM(N5:N49)</f>
        <v>1000.01682028</v>
      </c>
      <c r="O50" s="52">
        <f>SUM(O5:O49)</f>
        <v>1000.01682028</v>
      </c>
      <c r="P50" s="52"/>
    </row>
    <row r="51" spans="1:16" x14ac:dyDescent="0.3">
      <c r="A51" s="51">
        <v>1000</v>
      </c>
      <c r="B51" s="51">
        <f>SUM(A51/B50)</f>
        <v>0.75987841945288759</v>
      </c>
      <c r="C51" s="51"/>
      <c r="E51">
        <v>1000</v>
      </c>
      <c r="F51">
        <f>SUM(E51/F50)</f>
        <v>0.88028169014084512</v>
      </c>
      <c r="I51">
        <v>1000</v>
      </c>
      <c r="J51">
        <f>SUM(I51/J50)</f>
        <v>1.4492795631291684E-3</v>
      </c>
    </row>
    <row r="52" spans="1:16" x14ac:dyDescent="0.3">
      <c r="A52" s="54">
        <v>0.6</v>
      </c>
      <c r="B52" s="55">
        <f>SUM(B51/100*60)</f>
        <v>0.45592705167173253</v>
      </c>
      <c r="C52" s="51"/>
      <c r="E52" s="56">
        <v>0.2</v>
      </c>
      <c r="F52" s="57">
        <f>SUM(F51/100*20)</f>
        <v>0.17605633802816903</v>
      </c>
      <c r="I52" s="56">
        <v>0.2</v>
      </c>
      <c r="J52">
        <f>SUM(J51/100*20)</f>
        <v>2.8985591262583368E-4</v>
      </c>
    </row>
    <row r="55" spans="1:16" x14ac:dyDescent="0.3">
      <c r="A55" t="s">
        <v>55</v>
      </c>
    </row>
    <row r="57" spans="1:16" x14ac:dyDescent="0.3">
      <c r="A57" t="s">
        <v>56</v>
      </c>
    </row>
    <row r="58" spans="1:16" x14ac:dyDescent="0.3">
      <c r="A58" t="s">
        <v>57</v>
      </c>
    </row>
    <row r="59" spans="1:16" x14ac:dyDescent="0.3">
      <c r="A59" t="s">
        <v>58</v>
      </c>
    </row>
    <row r="60" spans="1:16" x14ac:dyDescent="0.3">
      <c r="A60" t="s">
        <v>59</v>
      </c>
    </row>
    <row r="62" spans="1:16" x14ac:dyDescent="0.3">
      <c r="A62" t="s">
        <v>60</v>
      </c>
    </row>
    <row r="64" spans="1:16" x14ac:dyDescent="0.3">
      <c r="A64" s="57" t="s">
        <v>62</v>
      </c>
      <c r="B64" s="57"/>
      <c r="C64" s="57"/>
      <c r="D64" s="57"/>
      <c r="E64" s="57"/>
      <c r="F64" s="15"/>
      <c r="G64" s="57"/>
      <c r="H64" s="57"/>
      <c r="I64" s="57"/>
    </row>
    <row r="66" spans="1:1" x14ac:dyDescent="0.3">
      <c r="A66" t="s">
        <v>61</v>
      </c>
    </row>
  </sheetData>
  <mergeCells count="4">
    <mergeCell ref="A2:C2"/>
    <mergeCell ref="E2:G2"/>
    <mergeCell ref="I2:K2"/>
    <mergeCell ref="M2:O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Koeficienty 2024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2024-11-27T18:14:27Z</dcterms:created>
  <dcterms:modified xsi:type="dcterms:W3CDTF">2024-11-27T18:15:57Z</dcterms:modified>
</cp:coreProperties>
</file>